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885" windowWidth="14640" windowHeight="4050"/>
  </bookViews>
  <sheets>
    <sheet name="ANEXA 1 2018 rectif." sheetId="7" r:id="rId1"/>
  </sheets>
  <calcPr calcId="125725"/>
</workbook>
</file>

<file path=xl/calcChain.xml><?xml version="1.0" encoding="utf-8"?>
<calcChain xmlns="http://schemas.openxmlformats.org/spreadsheetml/2006/main">
  <c r="K31" i="7"/>
  <c r="I31" l="1"/>
  <c r="J31"/>
  <c r="I11" l="1"/>
  <c r="I12"/>
  <c r="I16"/>
  <c r="I17"/>
  <c r="I18"/>
  <c r="I19"/>
  <c r="I20"/>
  <c r="I21"/>
  <c r="I22"/>
  <c r="I23"/>
  <c r="I26"/>
  <c r="I27"/>
  <c r="I28"/>
  <c r="I29"/>
  <c r="I53"/>
  <c r="I56"/>
  <c r="I58"/>
  <c r="I59"/>
  <c r="I60"/>
  <c r="I62"/>
  <c r="I65"/>
  <c r="I66"/>
  <c r="I67"/>
  <c r="I10"/>
  <c r="H21"/>
  <c r="H20" s="1"/>
  <c r="H17" s="1"/>
  <c r="H16" s="1"/>
  <c r="H10"/>
  <c r="H62"/>
  <c r="H65" l="1"/>
  <c r="G62"/>
  <c r="G21"/>
  <c r="G20" s="1"/>
  <c r="G17" s="1"/>
  <c r="G16" s="1"/>
  <c r="G10"/>
  <c r="L10" s="1"/>
  <c r="G65" l="1"/>
  <c r="G31"/>
  <c r="K27"/>
  <c r="K29"/>
  <c r="K26"/>
  <c r="K11"/>
  <c r="K12"/>
  <c r="K13"/>
  <c r="K16"/>
  <c r="K17"/>
  <c r="K18"/>
  <c r="K19"/>
  <c r="K20"/>
  <c r="K21"/>
  <c r="K22"/>
  <c r="K23"/>
  <c r="K10"/>
  <c r="H31" l="1"/>
  <c r="M23" l="1"/>
  <c r="M59"/>
  <c r="M66"/>
  <c r="L11"/>
  <c r="L12"/>
  <c r="L16"/>
  <c r="L17"/>
  <c r="L18"/>
  <c r="L19"/>
  <c r="L20"/>
  <c r="L21"/>
  <c r="L22"/>
  <c r="L23"/>
  <c r="L26"/>
  <c r="L27"/>
  <c r="L28"/>
  <c r="L29"/>
  <c r="L58"/>
  <c r="L59"/>
  <c r="L60"/>
  <c r="L65"/>
  <c r="L66"/>
  <c r="M21"/>
  <c r="M11"/>
  <c r="M12"/>
  <c r="M18"/>
  <c r="M19"/>
  <c r="M22"/>
  <c r="M26"/>
  <c r="M27"/>
  <c r="M28"/>
  <c r="M29"/>
  <c r="M31"/>
  <c r="K55"/>
  <c r="M58"/>
  <c r="M10"/>
  <c r="J14"/>
  <c r="K14" s="1"/>
  <c r="J15"/>
  <c r="K15" s="1"/>
  <c r="J24"/>
  <c r="K24" s="1"/>
  <c r="J25"/>
  <c r="K25" s="1"/>
  <c r="J30"/>
  <c r="K30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4"/>
  <c r="K54" s="1"/>
  <c r="J57"/>
  <c r="K57" s="1"/>
  <c r="M60"/>
  <c r="K61"/>
  <c r="L62"/>
  <c r="J63"/>
  <c r="K63" s="1"/>
  <c r="J64"/>
  <c r="K64" s="1"/>
  <c r="M62" l="1"/>
  <c r="M17" l="1"/>
  <c r="M20"/>
  <c r="M16"/>
  <c r="L31" l="1"/>
</calcChain>
</file>

<file path=xl/sharedStrings.xml><?xml version="1.0" encoding="utf-8"?>
<sst xmlns="http://schemas.openxmlformats.org/spreadsheetml/2006/main" count="113" uniqueCount="107">
  <si>
    <t>INDICATORI</t>
  </si>
  <si>
    <t>Nr. rd.</t>
  </si>
  <si>
    <t>I.</t>
  </si>
  <si>
    <t>a)</t>
  </si>
  <si>
    <t>subvenții, cf. prevederilor legale în vigoare</t>
  </si>
  <si>
    <t>b)</t>
  </si>
  <si>
    <t>transferuri, cf. prevederilor legale în vigoare</t>
  </si>
  <si>
    <t>Venituri extraordinare</t>
  </si>
  <si>
    <t>II</t>
  </si>
  <si>
    <t>C0</t>
  </si>
  <si>
    <t>C1</t>
  </si>
  <si>
    <t>C2</t>
  </si>
  <si>
    <t>C3</t>
  </si>
  <si>
    <t>C4</t>
  </si>
  <si>
    <t>C5</t>
  </si>
  <si>
    <t>Cheltuieli cu contribuțiile datorate de angajator</t>
  </si>
  <si>
    <t>Cheltuieli extraordinare</t>
  </si>
  <si>
    <t>III</t>
  </si>
  <si>
    <t>IV</t>
  </si>
  <si>
    <t>IMPOZIT PE PROFIT</t>
  </si>
  <si>
    <t>V</t>
  </si>
  <si>
    <t>c)</t>
  </si>
  <si>
    <t>d)</t>
  </si>
  <si>
    <t>e)</t>
  </si>
  <si>
    <t>alte cheltuieli</t>
  </si>
  <si>
    <t>DATE DE FUNDAMENTARE</t>
  </si>
  <si>
    <t>Nr. de personal prognozat la finele anului</t>
  </si>
  <si>
    <t>Productivitatea muncii în unități valorice pe total personal mediu recalculată cf. Legii anuale a bugetului de stat</t>
  </si>
  <si>
    <t>Plăți restante</t>
  </si>
  <si>
    <t>Sediul/Adresa :CALEA SEVERINULUI NR 23</t>
  </si>
  <si>
    <t>Cod unic de inregistrare: RO2315129</t>
  </si>
  <si>
    <t>Operatorul  economic : R.A.T. SRL CRAIOVA</t>
  </si>
  <si>
    <t>%</t>
  </si>
  <si>
    <t>X</t>
  </si>
  <si>
    <t>BUGETUL DE VENITURI ȘI CHELTUIELI PE ANUL  2018</t>
  </si>
  <si>
    <t>Estimări an 2019</t>
  </si>
  <si>
    <t>Estimări an 2020</t>
  </si>
  <si>
    <t>9 = 7/5</t>
  </si>
  <si>
    <t>10 = 8/7</t>
  </si>
  <si>
    <t>VENITURI TOTALE (rd. 1 = rd. 2 + rd. 5 + rd. 6)</t>
  </si>
  <si>
    <t>Venituri totale din exploatare, din care:</t>
  </si>
  <si>
    <t>Venituri financiare</t>
  </si>
  <si>
    <t>CHELTUIELI TOTALE (rd. 7 = rd. 8 + rd. 20 + rd. 21)</t>
  </si>
  <si>
    <t>Cheltuieli de exploatare, din care:</t>
  </si>
  <si>
    <t>A.</t>
  </si>
  <si>
    <t>cheltuieli cu bunuri și servicii</t>
  </si>
  <si>
    <t>B.</t>
  </si>
  <si>
    <t>cheltuieli cu impozite, taxe și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</si>
  <si>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</si>
  <si>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</si>
  <si>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</si>
  <si>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</si>
  <si>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</si>
  <si>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</si>
  <si>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plăți compensatorii aferente disponibilizărilor de personal</t>
  </si>
  <si>
    <t>Cheltuieli aferente contractului de mandat și a altor organe de conducere și control, comisii și comitete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</si>
  <si>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</si>
  <si>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</si>
  <si>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</si>
  <si>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</si>
  <si>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</si>
  <si>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</si>
  <si>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</si>
  <si>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</si>
  <si>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plății dobânzilor, comisioanelor și altor costuri aferente acestor împrumuturi</t>
  </si>
  <si>
    <t>Alte repartizări prevăzute de lege</t>
  </si>
  <si>
    <t>Profitul contabil rămas după deducerea sumelor de la rd. 25, 26, 27, 28, 29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</si>
  <si>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</si>
  <si>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acționarilor,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</si>
  <si>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</si>
  <si>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</si>
  <si>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33a</t>
  </si>
  <si>
    <t>- dividende cuvenite altor acționari</t>
  </si>
  <si>
    <t>Profitul nerepartizat pe destinațiile prevăzute la rd. 31 - rd. 32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</si>
  <si>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</si>
  <si>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</si>
  <si>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</si>
  <si>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</si>
  <si>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</si>
  <si>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</si>
  <si>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</si>
  <si>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și publicitate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</si>
  <si>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</si>
  <si>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</si>
  <si>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</si>
  <si>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</si>
  <si>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</si>
  <si>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</si>
  <si>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Nr. mediu de salariați total</t>
  </si>
  <si>
    <t>Câștigul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</si>
  <si>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</si>
  <si>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 2/rd. 49)</t>
  </si>
  <si>
    <t>Productivitatea muncii în unități fizice pe total personal mediu (cantitate produse finite/ persoană)</t>
  </si>
  <si>
    <t>Cheltuieli totale la 1000 lei venituri totale (rd. 7/rd. 1)x1000</t>
  </si>
  <si>
    <t>Creanțe restante</t>
  </si>
  <si>
    <r>
      <t>*)</t>
    </r>
    <r>
      <rPr>
        <sz val="16"/>
        <color rgb="FF444444"/>
        <rFont val="Calibri"/>
        <family val="2"/>
        <scheme val="minor"/>
      </rPr>
      <t> Rd. 50 = Rd. 154 din Anexa de fundamentare nr. 2</t>
    </r>
  </si>
  <si>
    <r>
      <t>**)</t>
    </r>
    <r>
      <rPr>
        <sz val="16"/>
        <color rgb="FF444444"/>
        <rFont val="Calibri"/>
        <family val="2"/>
        <scheme val="minor"/>
      </rPr>
      <t> Rd. 51 = Rd. 155 din Anexa de fundamentare nr. 2</t>
    </r>
  </si>
  <si>
    <t>mii lei</t>
  </si>
  <si>
    <t>.</t>
  </si>
  <si>
    <t xml:space="preserve">Propunere </t>
  </si>
  <si>
    <t>Rectificat dec 2018</t>
  </si>
  <si>
    <t>Aprobat an 2018</t>
  </si>
  <si>
    <t>6=5/4x  100</t>
  </si>
  <si>
    <t xml:space="preserve">ANEXA </t>
  </si>
  <si>
    <t>La Hotărarea nr.510/20.12.2018</t>
  </si>
  <si>
    <t>PREŞEDINTE DE ŞEDINŢĂ,</t>
  </si>
  <si>
    <t>ADRIAN COSMAN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</si>
</sst>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;[Red]0"/>
    <numFmt numFmtId="166" formatCode="#,##0;[Red]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444444"/>
      <name val="Calibri"/>
      <family val="2"/>
      <scheme val="minor"/>
    </font>
    <font>
      <b/>
      <sz val="16"/>
      <color rgb="FF2222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48B7E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/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75" zoomScaleNormal="75" workbookViewId="0">
      <selection activeCell="L4" sqref="L4"/>
    </sheetView>
  </sheetViews>
  <sheetFormatPr defaultRowHeight="15"/>
  <cols>
    <col min="1" max="1" width="4.5703125" customWidth="1"/>
    <col min="2" max="2" width="4.7109375" customWidth="1"/>
    <col min="3" max="3" width="4.42578125" customWidth="1"/>
    <col min="5" max="5" width="93.7109375" customWidth="1"/>
    <col min="6" max="6" width="8.5703125" customWidth="1"/>
    <col min="7" max="7" width="17.140625" customWidth="1"/>
    <col min="8" max="8" width="19.5703125" customWidth="1"/>
    <col min="9" max="9" width="9.42578125" customWidth="1"/>
    <col min="10" max="10" width="16.42578125" customWidth="1"/>
    <col min="11" max="11" width="18.140625" customWidth="1"/>
    <col min="12" max="13" width="13.5703125" customWidth="1"/>
  </cols>
  <sheetData>
    <row r="1" spans="1:16" ht="18.7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6.25">
      <c r="A2" s="1" t="s">
        <v>29</v>
      </c>
      <c r="B2" s="1"/>
      <c r="C2" s="1"/>
      <c r="D2" s="1"/>
      <c r="E2" s="1"/>
      <c r="F2" s="1"/>
      <c r="G2" s="1"/>
      <c r="H2" s="44" t="s">
        <v>103</v>
      </c>
      <c r="I2" s="44"/>
      <c r="J2" s="44"/>
      <c r="K2" s="44"/>
      <c r="L2" s="44"/>
      <c r="M2" s="44"/>
      <c r="N2" s="1"/>
      <c r="O2" s="1"/>
      <c r="P2" s="1"/>
    </row>
    <row r="3" spans="1:16" ht="26.25" customHeight="1">
      <c r="A3" s="21" t="s">
        <v>30</v>
      </c>
      <c r="B3" s="21"/>
      <c r="C3" s="21"/>
      <c r="D3" s="21"/>
      <c r="E3" s="21"/>
      <c r="F3" s="21"/>
      <c r="G3" s="2"/>
      <c r="H3" s="44" t="s">
        <v>104</v>
      </c>
      <c r="I3" s="44"/>
      <c r="J3" s="44"/>
      <c r="K3" s="44"/>
      <c r="L3" s="44"/>
      <c r="M3" s="44"/>
      <c r="N3" s="2"/>
      <c r="O3" s="2"/>
      <c r="P3" s="2"/>
    </row>
    <row r="4" spans="1:16" ht="21">
      <c r="A4" s="11"/>
      <c r="B4" s="11"/>
      <c r="C4" s="11"/>
      <c r="D4" s="11"/>
      <c r="E4" s="11"/>
      <c r="F4" s="11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3.25">
      <c r="A5" s="23" t="s">
        <v>34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"/>
      <c r="O5" s="1"/>
      <c r="P5" s="1"/>
    </row>
    <row r="6" spans="1:16" ht="47.25" customHeight="1" thickBot="1">
      <c r="A6" s="22"/>
      <c r="B6" s="22"/>
      <c r="C6" s="22"/>
      <c r="D6" s="2"/>
      <c r="E6" s="2"/>
      <c r="F6" s="2"/>
      <c r="G6" s="2"/>
      <c r="H6" s="2"/>
      <c r="I6" s="2"/>
      <c r="J6" s="2"/>
      <c r="L6" s="2"/>
      <c r="M6" s="10" t="s">
        <v>97</v>
      </c>
      <c r="N6" s="1"/>
      <c r="O6" s="1"/>
      <c r="P6" s="1"/>
    </row>
    <row r="7" spans="1:16" ht="21.75" customHeight="1" thickBot="1">
      <c r="A7" s="32"/>
      <c r="B7" s="33"/>
      <c r="C7" s="34"/>
      <c r="D7" s="32" t="s">
        <v>0</v>
      </c>
      <c r="E7" s="34"/>
      <c r="F7" s="38" t="s">
        <v>1</v>
      </c>
      <c r="G7" s="17"/>
      <c r="H7" s="17" t="s">
        <v>99</v>
      </c>
      <c r="I7" s="17" t="s">
        <v>32</v>
      </c>
      <c r="J7" s="24" t="s">
        <v>35</v>
      </c>
      <c r="K7" s="24" t="s">
        <v>36</v>
      </c>
      <c r="L7" s="26" t="s">
        <v>32</v>
      </c>
      <c r="M7" s="27"/>
      <c r="N7" s="1"/>
      <c r="O7" s="1"/>
      <c r="P7" s="1"/>
    </row>
    <row r="8" spans="1:16" ht="60.75" customHeight="1" thickBot="1">
      <c r="A8" s="35"/>
      <c r="B8" s="36"/>
      <c r="C8" s="37"/>
      <c r="D8" s="35"/>
      <c r="E8" s="37"/>
      <c r="F8" s="39"/>
      <c r="G8" s="18" t="s">
        <v>101</v>
      </c>
      <c r="H8" s="18" t="s">
        <v>100</v>
      </c>
      <c r="I8" s="18" t="s">
        <v>102</v>
      </c>
      <c r="J8" s="25"/>
      <c r="K8" s="25"/>
      <c r="L8" s="19" t="s">
        <v>37</v>
      </c>
      <c r="M8" s="19" t="s">
        <v>38</v>
      </c>
      <c r="N8" s="1"/>
      <c r="O8" s="1"/>
      <c r="P8" s="1"/>
    </row>
    <row r="9" spans="1:16" ht="24" thickBot="1">
      <c r="A9" s="3">
        <v>0</v>
      </c>
      <c r="B9" s="28">
        <v>1</v>
      </c>
      <c r="C9" s="29"/>
      <c r="D9" s="28">
        <v>2</v>
      </c>
      <c r="E9" s="29"/>
      <c r="F9" s="3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"/>
      <c r="O9" s="1"/>
      <c r="P9" s="1"/>
    </row>
    <row r="10" spans="1:16" ht="24" thickBot="1">
      <c r="A10" s="3" t="s">
        <v>2</v>
      </c>
      <c r="B10" s="3"/>
      <c r="C10" s="3"/>
      <c r="D10" s="30" t="s">
        <v>39</v>
      </c>
      <c r="E10" s="31"/>
      <c r="F10" s="3">
        <v>1</v>
      </c>
      <c r="G10" s="13">
        <f>G11+G14+G15</f>
        <v>51608</v>
      </c>
      <c r="H10" s="13">
        <f>H11+H14+H15</f>
        <v>55280</v>
      </c>
      <c r="I10" s="14">
        <f>H10/G10*100</f>
        <v>107.11517594171447</v>
      </c>
      <c r="J10" s="15">
        <v>46857</v>
      </c>
      <c r="K10" s="15">
        <f>J10*1.03</f>
        <v>48262.71</v>
      </c>
      <c r="L10" s="16">
        <f>J10/G10*100</f>
        <v>90.794062935978914</v>
      </c>
      <c r="M10" s="16">
        <f>K10/J10*100</f>
        <v>103</v>
      </c>
      <c r="N10" s="1"/>
      <c r="O10" s="1"/>
      <c r="P10" s="1"/>
    </row>
    <row r="11" spans="1:16" ht="24" thickBot="1">
      <c r="A11" s="38"/>
      <c r="B11" s="3">
        <v>1</v>
      </c>
      <c r="C11" s="3"/>
      <c r="D11" s="30" t="s">
        <v>40</v>
      </c>
      <c r="E11" s="31"/>
      <c r="F11" s="3">
        <v>2</v>
      </c>
      <c r="G11" s="13">
        <v>51608</v>
      </c>
      <c r="H11" s="13">
        <v>55280</v>
      </c>
      <c r="I11" s="14">
        <f t="shared" ref="I11:I67" si="0">H11/G11*100</f>
        <v>107.11517594171447</v>
      </c>
      <c r="J11" s="15">
        <v>46857</v>
      </c>
      <c r="K11" s="15">
        <f t="shared" ref="K11:K23" si="1">J11*1.03</f>
        <v>48262.71</v>
      </c>
      <c r="L11" s="16">
        <f>J11/G11*100</f>
        <v>90.794062935978914</v>
      </c>
      <c r="M11" s="16">
        <f t="shared" ref="M11:M66" si="2">K11/J11*100</f>
        <v>103</v>
      </c>
      <c r="N11" s="1"/>
      <c r="O11" s="1"/>
      <c r="P11" s="1"/>
    </row>
    <row r="12" spans="1:16" ht="19.5" customHeight="1" thickBot="1">
      <c r="A12" s="40"/>
      <c r="B12" s="3"/>
      <c r="C12" s="3"/>
      <c r="D12" s="4" t="s">
        <v>3</v>
      </c>
      <c r="E12" s="4" t="s">
        <v>4</v>
      </c>
      <c r="F12" s="3">
        <v>3</v>
      </c>
      <c r="G12" s="13">
        <v>23383</v>
      </c>
      <c r="H12" s="13">
        <v>27255</v>
      </c>
      <c r="I12" s="14">
        <f t="shared" si="0"/>
        <v>116.55903861779926</v>
      </c>
      <c r="J12" s="15">
        <v>19972</v>
      </c>
      <c r="K12" s="15">
        <f t="shared" si="1"/>
        <v>20571.16</v>
      </c>
      <c r="L12" s="16">
        <f>J12/G12*100</f>
        <v>85.412479151520344</v>
      </c>
      <c r="M12" s="16">
        <f t="shared" si="2"/>
        <v>103</v>
      </c>
      <c r="N12" s="1"/>
      <c r="O12" s="1"/>
      <c r="P12" s="1"/>
    </row>
    <row r="13" spans="1:16" ht="17.25" customHeight="1" thickBot="1">
      <c r="A13" s="40"/>
      <c r="B13" s="3"/>
      <c r="C13" s="3"/>
      <c r="D13" s="4" t="s">
        <v>5</v>
      </c>
      <c r="E13" s="4" t="s">
        <v>6</v>
      </c>
      <c r="F13" s="3">
        <v>4</v>
      </c>
      <c r="G13" s="13">
        <v>0</v>
      </c>
      <c r="H13" s="13">
        <v>0</v>
      </c>
      <c r="I13" s="14">
        <v>0</v>
      </c>
      <c r="J13" s="15">
        <v>0</v>
      </c>
      <c r="K13" s="15">
        <f t="shared" si="1"/>
        <v>0</v>
      </c>
      <c r="L13" s="16">
        <v>0</v>
      </c>
      <c r="M13" s="16">
        <v>0</v>
      </c>
      <c r="N13" s="1"/>
      <c r="O13" s="1"/>
      <c r="P13" s="1"/>
    </row>
    <row r="14" spans="1:16" ht="24" thickBot="1">
      <c r="A14" s="40"/>
      <c r="B14" s="3">
        <v>2</v>
      </c>
      <c r="C14" s="3"/>
      <c r="D14" s="30" t="s">
        <v>41</v>
      </c>
      <c r="E14" s="31"/>
      <c r="F14" s="3">
        <v>5</v>
      </c>
      <c r="G14" s="13">
        <v>0</v>
      </c>
      <c r="H14" s="13">
        <v>0</v>
      </c>
      <c r="I14" s="14">
        <v>0</v>
      </c>
      <c r="J14" s="15">
        <f>G14*1.005</f>
        <v>0</v>
      </c>
      <c r="K14" s="15">
        <f t="shared" si="1"/>
        <v>0</v>
      </c>
      <c r="L14" s="16">
        <v>0</v>
      </c>
      <c r="M14" s="16">
        <v>0</v>
      </c>
      <c r="N14" s="1"/>
      <c r="O14" s="1"/>
      <c r="P14" s="1"/>
    </row>
    <row r="15" spans="1:16" ht="24" thickBot="1">
      <c r="A15" s="39"/>
      <c r="B15" s="3">
        <v>3</v>
      </c>
      <c r="C15" s="3"/>
      <c r="D15" s="30" t="s">
        <v>7</v>
      </c>
      <c r="E15" s="31"/>
      <c r="F15" s="3">
        <v>6</v>
      </c>
      <c r="G15" s="13">
        <v>0</v>
      </c>
      <c r="H15" s="13">
        <v>0</v>
      </c>
      <c r="I15" s="14">
        <v>0</v>
      </c>
      <c r="J15" s="15">
        <f>G15*1.005</f>
        <v>0</v>
      </c>
      <c r="K15" s="15">
        <f t="shared" si="1"/>
        <v>0</v>
      </c>
      <c r="L15" s="16">
        <v>0</v>
      </c>
      <c r="M15" s="16">
        <v>0</v>
      </c>
      <c r="N15" s="1"/>
      <c r="O15" s="1"/>
      <c r="P15" s="1"/>
    </row>
    <row r="16" spans="1:16" ht="24" thickBot="1">
      <c r="A16" s="3" t="s">
        <v>8</v>
      </c>
      <c r="B16" s="3"/>
      <c r="C16" s="3"/>
      <c r="D16" s="30" t="s">
        <v>42</v>
      </c>
      <c r="E16" s="31"/>
      <c r="F16" s="3">
        <v>7</v>
      </c>
      <c r="G16" s="13">
        <f>G17+G29+G30</f>
        <v>49751</v>
      </c>
      <c r="H16" s="13">
        <f>H17+H29+H30</f>
        <v>54180</v>
      </c>
      <c r="I16" s="14">
        <f t="shared" si="0"/>
        <v>108.90233362143475</v>
      </c>
      <c r="J16" s="15">
        <v>44963</v>
      </c>
      <c r="K16" s="15">
        <f t="shared" si="1"/>
        <v>46311.89</v>
      </c>
      <c r="L16" s="16">
        <f t="shared" ref="L16:L23" si="3">J16/G16*100</f>
        <v>90.376072842756926</v>
      </c>
      <c r="M16" s="16">
        <f t="shared" si="2"/>
        <v>103</v>
      </c>
      <c r="N16" s="1"/>
      <c r="O16" s="1"/>
      <c r="P16" s="1"/>
    </row>
    <row r="17" spans="1:16" ht="24" thickBot="1">
      <c r="A17" s="38"/>
      <c r="B17" s="3">
        <v>1</v>
      </c>
      <c r="C17" s="3"/>
      <c r="D17" s="30" t="s">
        <v>43</v>
      </c>
      <c r="E17" s="31"/>
      <c r="F17" s="3">
        <v>8</v>
      </c>
      <c r="G17" s="13">
        <f t="shared" ref="G17:H17" si="4">G18+G19+G20+G28</f>
        <v>49741</v>
      </c>
      <c r="H17" s="13">
        <f t="shared" si="4"/>
        <v>54170</v>
      </c>
      <c r="I17" s="14">
        <f t="shared" si="0"/>
        <v>108.90412335899961</v>
      </c>
      <c r="J17" s="15">
        <v>44952</v>
      </c>
      <c r="K17" s="15">
        <f t="shared" si="1"/>
        <v>46300.56</v>
      </c>
      <c r="L17" s="16">
        <f t="shared" si="3"/>
        <v>90.372127621077183</v>
      </c>
      <c r="M17" s="16">
        <f t="shared" si="2"/>
        <v>103</v>
      </c>
      <c r="N17" s="1"/>
      <c r="O17" s="1"/>
      <c r="P17" s="1"/>
    </row>
    <row r="18" spans="1:16" ht="24" thickBot="1">
      <c r="A18" s="40"/>
      <c r="B18" s="38"/>
      <c r="C18" s="3" t="s">
        <v>44</v>
      </c>
      <c r="D18" s="30" t="s">
        <v>45</v>
      </c>
      <c r="E18" s="31"/>
      <c r="F18" s="3">
        <v>9</v>
      </c>
      <c r="G18" s="13">
        <v>15781</v>
      </c>
      <c r="H18" s="13">
        <v>19010</v>
      </c>
      <c r="I18" s="14">
        <f t="shared" si="0"/>
        <v>120.46131423864142</v>
      </c>
      <c r="J18" s="15">
        <v>14952</v>
      </c>
      <c r="K18" s="15">
        <f t="shared" si="1"/>
        <v>15400.56</v>
      </c>
      <c r="L18" s="16">
        <f t="shared" si="3"/>
        <v>94.746847474811474</v>
      </c>
      <c r="M18" s="16">
        <f t="shared" si="2"/>
        <v>103</v>
      </c>
      <c r="N18" s="1"/>
      <c r="O18" s="1"/>
      <c r="P18" s="1"/>
    </row>
    <row r="19" spans="1:16" ht="24" thickBot="1">
      <c r="A19" s="40"/>
      <c r="B19" s="40"/>
      <c r="C19" s="3" t="s">
        <v>46</v>
      </c>
      <c r="D19" s="30" t="s">
        <v>47</v>
      </c>
      <c r="E19" s="31"/>
      <c r="F19" s="3">
        <v>10</v>
      </c>
      <c r="G19" s="13">
        <v>364</v>
      </c>
      <c r="H19" s="13">
        <v>364</v>
      </c>
      <c r="I19" s="14">
        <f t="shared" si="0"/>
        <v>100</v>
      </c>
      <c r="J19" s="15">
        <v>371</v>
      </c>
      <c r="K19" s="15">
        <f t="shared" si="1"/>
        <v>382.13</v>
      </c>
      <c r="L19" s="16">
        <f t="shared" si="3"/>
        <v>101.92307692307692</v>
      </c>
      <c r="M19" s="16">
        <f t="shared" si="2"/>
        <v>103</v>
      </c>
      <c r="N19" s="1"/>
      <c r="O19" s="1"/>
      <c r="P19" s="1"/>
    </row>
    <row r="20" spans="1:16" ht="24" thickBot="1">
      <c r="A20" s="40"/>
      <c r="B20" s="40"/>
      <c r="C20" s="38" t="s">
        <v>48</v>
      </c>
      <c r="D20" s="30" t="s">
        <v>49</v>
      </c>
      <c r="E20" s="31"/>
      <c r="F20" s="3">
        <v>11</v>
      </c>
      <c r="G20" s="13">
        <f t="shared" ref="G20:H20" si="5">G21+G26+G27</f>
        <v>26560</v>
      </c>
      <c r="H20" s="13">
        <f t="shared" si="5"/>
        <v>26560</v>
      </c>
      <c r="I20" s="14">
        <f t="shared" si="0"/>
        <v>100</v>
      </c>
      <c r="J20" s="15">
        <v>26773</v>
      </c>
      <c r="K20" s="15">
        <f t="shared" si="1"/>
        <v>27576.190000000002</v>
      </c>
      <c r="L20" s="16">
        <f t="shared" si="3"/>
        <v>100.80195783132531</v>
      </c>
      <c r="M20" s="16">
        <f t="shared" si="2"/>
        <v>103</v>
      </c>
      <c r="N20" s="1"/>
      <c r="O20" s="1"/>
      <c r="P20" s="1"/>
    </row>
    <row r="21" spans="1:16" ht="18" customHeight="1" thickBot="1">
      <c r="A21" s="40"/>
      <c r="B21" s="40"/>
      <c r="C21" s="40"/>
      <c r="D21" s="4" t="s">
        <v>9</v>
      </c>
      <c r="E21" s="4" t="s">
        <v>50</v>
      </c>
      <c r="F21" s="3">
        <v>12</v>
      </c>
      <c r="G21" s="13">
        <f t="shared" ref="G21:H21" si="6">SUM(G22:G23)</f>
        <v>25319</v>
      </c>
      <c r="H21" s="13">
        <f t="shared" si="6"/>
        <v>25319</v>
      </c>
      <c r="I21" s="14">
        <f t="shared" si="0"/>
        <v>100</v>
      </c>
      <c r="J21" s="15">
        <v>25507</v>
      </c>
      <c r="K21" s="15">
        <f t="shared" si="1"/>
        <v>26272.21</v>
      </c>
      <c r="L21" s="16">
        <f t="shared" si="3"/>
        <v>100.74252537619969</v>
      </c>
      <c r="M21" s="16">
        <f t="shared" si="2"/>
        <v>103</v>
      </c>
      <c r="N21" s="1"/>
      <c r="O21" s="1"/>
      <c r="P21" s="1"/>
    </row>
    <row r="22" spans="1:16" ht="18" customHeight="1" thickBot="1">
      <c r="A22" s="40"/>
      <c r="B22" s="40"/>
      <c r="C22" s="40"/>
      <c r="D22" s="4" t="s">
        <v>10</v>
      </c>
      <c r="E22" s="4" t="s">
        <v>51</v>
      </c>
      <c r="F22" s="3">
        <v>13</v>
      </c>
      <c r="G22" s="13">
        <v>24089</v>
      </c>
      <c r="H22" s="13">
        <v>24089</v>
      </c>
      <c r="I22" s="14">
        <f t="shared" si="0"/>
        <v>100</v>
      </c>
      <c r="J22" s="13">
        <v>24316</v>
      </c>
      <c r="K22" s="15">
        <f t="shared" si="1"/>
        <v>25045.48</v>
      </c>
      <c r="L22" s="16">
        <f t="shared" si="3"/>
        <v>100.94233882685042</v>
      </c>
      <c r="M22" s="16">
        <f t="shared" si="2"/>
        <v>103</v>
      </c>
      <c r="N22" s="1"/>
      <c r="O22" s="1"/>
      <c r="P22" s="1"/>
    </row>
    <row r="23" spans="1:16" ht="22.5" customHeight="1" thickBot="1">
      <c r="A23" s="40"/>
      <c r="B23" s="40"/>
      <c r="C23" s="40"/>
      <c r="D23" s="4" t="s">
        <v>11</v>
      </c>
      <c r="E23" s="4" t="s">
        <v>52</v>
      </c>
      <c r="F23" s="3">
        <v>14</v>
      </c>
      <c r="G23" s="13">
        <v>1230</v>
      </c>
      <c r="H23" s="13">
        <v>1230</v>
      </c>
      <c r="I23" s="14">
        <f t="shared" si="0"/>
        <v>100</v>
      </c>
      <c r="J23" s="15">
        <v>1191</v>
      </c>
      <c r="K23" s="15">
        <f t="shared" si="1"/>
        <v>1226.73</v>
      </c>
      <c r="L23" s="16">
        <f t="shared" si="3"/>
        <v>96.829268292682926</v>
      </c>
      <c r="M23" s="16">
        <f t="shared" si="2"/>
        <v>103</v>
      </c>
      <c r="N23" s="1"/>
      <c r="O23" s="1"/>
      <c r="P23" s="1"/>
    </row>
    <row r="24" spans="1:16" ht="20.25" customHeight="1" thickBot="1">
      <c r="A24" s="40"/>
      <c r="B24" s="40"/>
      <c r="C24" s="40"/>
      <c r="D24" s="4" t="s">
        <v>12</v>
      </c>
      <c r="E24" s="4" t="s">
        <v>53</v>
      </c>
      <c r="F24" s="3">
        <v>15</v>
      </c>
      <c r="G24" s="13">
        <v>0</v>
      </c>
      <c r="H24" s="13">
        <v>0</v>
      </c>
      <c r="I24" s="14">
        <v>0</v>
      </c>
      <c r="J24" s="15">
        <f>G24*1.005</f>
        <v>0</v>
      </c>
      <c r="K24" s="15">
        <f t="shared" ref="K24:K64" si="7">J24*1.005</f>
        <v>0</v>
      </c>
      <c r="L24" s="16">
        <v>0</v>
      </c>
      <c r="M24" s="16">
        <v>0</v>
      </c>
      <c r="N24" s="1"/>
      <c r="O24" s="1"/>
      <c r="P24" s="1"/>
    </row>
    <row r="25" spans="1:16" ht="40.5" customHeight="1" thickBot="1">
      <c r="A25" s="40"/>
      <c r="B25" s="40"/>
      <c r="C25" s="40"/>
      <c r="D25" s="4"/>
      <c r="E25" s="4" t="s">
        <v>54</v>
      </c>
      <c r="F25" s="3">
        <v>16</v>
      </c>
      <c r="G25" s="13">
        <v>0</v>
      </c>
      <c r="H25" s="13">
        <v>0</v>
      </c>
      <c r="I25" s="14">
        <v>0</v>
      </c>
      <c r="J25" s="15">
        <f>G25*1.005</f>
        <v>0</v>
      </c>
      <c r="K25" s="15">
        <f t="shared" si="7"/>
        <v>0</v>
      </c>
      <c r="L25" s="16">
        <v>0</v>
      </c>
      <c r="M25" s="16">
        <v>0</v>
      </c>
      <c r="N25" s="1"/>
      <c r="O25" s="1"/>
      <c r="P25" s="1"/>
    </row>
    <row r="26" spans="1:16" ht="41.25" customHeight="1" thickBot="1">
      <c r="A26" s="40"/>
      <c r="B26" s="40"/>
      <c r="C26" s="40"/>
      <c r="D26" s="4" t="s">
        <v>13</v>
      </c>
      <c r="E26" s="4" t="s">
        <v>55</v>
      </c>
      <c r="F26" s="3">
        <v>17</v>
      </c>
      <c r="G26" s="13">
        <v>182</v>
      </c>
      <c r="H26" s="13">
        <v>182</v>
      </c>
      <c r="I26" s="14">
        <f t="shared" si="0"/>
        <v>100</v>
      </c>
      <c r="J26" s="15">
        <v>186</v>
      </c>
      <c r="K26" s="15">
        <f>J26*1.03</f>
        <v>191.58</v>
      </c>
      <c r="L26" s="16">
        <f>J26/G26*100</f>
        <v>102.19780219780219</v>
      </c>
      <c r="M26" s="16">
        <f t="shared" si="2"/>
        <v>103</v>
      </c>
      <c r="N26" s="1"/>
      <c r="O26" s="1"/>
      <c r="P26" s="1"/>
    </row>
    <row r="27" spans="1:16" ht="19.5" customHeight="1" thickBot="1">
      <c r="A27" s="40"/>
      <c r="B27" s="40"/>
      <c r="C27" s="39"/>
      <c r="D27" s="4" t="s">
        <v>14</v>
      </c>
      <c r="E27" s="4" t="s">
        <v>15</v>
      </c>
      <c r="F27" s="3">
        <v>18</v>
      </c>
      <c r="G27" s="13">
        <v>1059</v>
      </c>
      <c r="H27" s="13">
        <v>1059</v>
      </c>
      <c r="I27" s="14">
        <f t="shared" si="0"/>
        <v>100</v>
      </c>
      <c r="J27" s="15">
        <v>1080</v>
      </c>
      <c r="K27" s="15">
        <f t="shared" ref="K27:K32" si="8">J27*1.03</f>
        <v>1112.4000000000001</v>
      </c>
      <c r="L27" s="16">
        <f>J27/G27*100</f>
        <v>101.98300283286119</v>
      </c>
      <c r="M27" s="16">
        <f t="shared" si="2"/>
        <v>103</v>
      </c>
      <c r="N27" s="1"/>
      <c r="O27" s="1"/>
      <c r="P27" s="1"/>
    </row>
    <row r="28" spans="1:16" ht="24" thickBot="1">
      <c r="A28" s="40"/>
      <c r="B28" s="39"/>
      <c r="C28" s="3" t="s">
        <v>56</v>
      </c>
      <c r="D28" s="30" t="s">
        <v>57</v>
      </c>
      <c r="E28" s="31"/>
      <c r="F28" s="3">
        <v>19</v>
      </c>
      <c r="G28" s="13">
        <v>7036</v>
      </c>
      <c r="H28" s="13">
        <v>8236</v>
      </c>
      <c r="I28" s="14">
        <f t="shared" si="0"/>
        <v>117.05514496873224</v>
      </c>
      <c r="J28" s="15">
        <v>2856</v>
      </c>
      <c r="K28" s="15">
        <v>2945</v>
      </c>
      <c r="L28" s="16">
        <f>J28/G28*100</f>
        <v>40.591245025582715</v>
      </c>
      <c r="M28" s="16">
        <f t="shared" si="2"/>
        <v>103.11624649859942</v>
      </c>
      <c r="N28" s="1"/>
      <c r="O28" s="1"/>
      <c r="P28" s="1"/>
    </row>
    <row r="29" spans="1:16" ht="24" thickBot="1">
      <c r="A29" s="40"/>
      <c r="B29" s="3">
        <v>2</v>
      </c>
      <c r="C29" s="3"/>
      <c r="D29" s="30" t="s">
        <v>58</v>
      </c>
      <c r="E29" s="31"/>
      <c r="F29" s="3">
        <v>20</v>
      </c>
      <c r="G29" s="13">
        <v>10</v>
      </c>
      <c r="H29" s="13">
        <v>10</v>
      </c>
      <c r="I29" s="14">
        <f t="shared" si="0"/>
        <v>100</v>
      </c>
      <c r="J29" s="15">
        <v>10</v>
      </c>
      <c r="K29" s="15">
        <f t="shared" si="8"/>
        <v>10.3</v>
      </c>
      <c r="L29" s="16">
        <f>J29/G29*100</f>
        <v>100</v>
      </c>
      <c r="M29" s="16">
        <f t="shared" si="2"/>
        <v>103</v>
      </c>
      <c r="N29" s="1"/>
      <c r="O29" s="1"/>
      <c r="P29" s="1"/>
    </row>
    <row r="30" spans="1:16" ht="24" thickBot="1">
      <c r="A30" s="39"/>
      <c r="B30" s="3">
        <v>3</v>
      </c>
      <c r="C30" s="3"/>
      <c r="D30" s="30" t="s">
        <v>16</v>
      </c>
      <c r="E30" s="31"/>
      <c r="F30" s="3">
        <v>21</v>
      </c>
      <c r="G30" s="13">
        <v>0</v>
      </c>
      <c r="H30" s="13">
        <v>0</v>
      </c>
      <c r="I30" s="14">
        <v>0</v>
      </c>
      <c r="J30" s="15">
        <f>G30*1.005</f>
        <v>0</v>
      </c>
      <c r="K30" s="15">
        <f t="shared" si="8"/>
        <v>0</v>
      </c>
      <c r="L30" s="16">
        <v>0</v>
      </c>
      <c r="M30" s="16">
        <v>0</v>
      </c>
      <c r="N30" s="1"/>
      <c r="O30" s="1"/>
      <c r="P30" s="1"/>
    </row>
    <row r="31" spans="1:16" ht="24" thickBot="1">
      <c r="A31" s="3" t="s">
        <v>17</v>
      </c>
      <c r="B31" s="3"/>
      <c r="C31" s="3"/>
      <c r="D31" s="30" t="s">
        <v>59</v>
      </c>
      <c r="E31" s="31"/>
      <c r="F31" s="3">
        <v>22</v>
      </c>
      <c r="G31" s="13">
        <f t="shared" ref="G31:J31" si="9">G10-G16</f>
        <v>1857</v>
      </c>
      <c r="H31" s="13">
        <f t="shared" si="9"/>
        <v>1100</v>
      </c>
      <c r="I31" s="14">
        <f t="shared" si="0"/>
        <v>59.235325794291867</v>
      </c>
      <c r="J31" s="13">
        <f t="shared" si="9"/>
        <v>1894</v>
      </c>
      <c r="K31" s="15">
        <f>K10-K16</f>
        <v>1950.8199999999997</v>
      </c>
      <c r="L31" s="16">
        <f>J31/G31*100</f>
        <v>101.99246095853528</v>
      </c>
      <c r="M31" s="16">
        <f t="shared" si="2"/>
        <v>102.99999999999999</v>
      </c>
      <c r="N31" s="1"/>
      <c r="O31" s="1"/>
      <c r="P31" s="1"/>
    </row>
    <row r="32" spans="1:16" ht="24" thickBot="1">
      <c r="A32" s="3" t="s">
        <v>18</v>
      </c>
      <c r="B32" s="3"/>
      <c r="C32" s="3"/>
      <c r="D32" s="30" t="s">
        <v>19</v>
      </c>
      <c r="E32" s="31"/>
      <c r="F32" s="3">
        <v>23</v>
      </c>
      <c r="G32" s="13">
        <v>0</v>
      </c>
      <c r="H32" s="13">
        <v>0</v>
      </c>
      <c r="I32" s="14">
        <v>0</v>
      </c>
      <c r="J32" s="15">
        <f t="shared" ref="J32:J52" si="10">G32*1.005</f>
        <v>0</v>
      </c>
      <c r="K32" s="15">
        <f t="shared" si="8"/>
        <v>0</v>
      </c>
      <c r="L32" s="16">
        <v>0</v>
      </c>
      <c r="M32" s="16">
        <v>0</v>
      </c>
      <c r="N32" s="1"/>
      <c r="O32" s="1"/>
      <c r="P32" s="1"/>
    </row>
    <row r="33" spans="1:16" ht="39" customHeight="1" thickBot="1">
      <c r="A33" s="3" t="s">
        <v>20</v>
      </c>
      <c r="B33" s="3"/>
      <c r="C33" s="3"/>
      <c r="D33" s="30" t="s">
        <v>60</v>
      </c>
      <c r="E33" s="31"/>
      <c r="F33" s="3">
        <v>24</v>
      </c>
      <c r="G33" s="13">
        <v>0</v>
      </c>
      <c r="H33" s="13">
        <v>0</v>
      </c>
      <c r="I33" s="14">
        <v>0</v>
      </c>
      <c r="J33" s="15">
        <f t="shared" si="10"/>
        <v>0</v>
      </c>
      <c r="K33" s="15">
        <f t="shared" si="7"/>
        <v>0</v>
      </c>
      <c r="L33" s="16">
        <v>0</v>
      </c>
      <c r="M33" s="16">
        <v>0</v>
      </c>
      <c r="N33" s="1"/>
      <c r="O33" s="1"/>
      <c r="P33" s="1"/>
    </row>
    <row r="34" spans="1:16" ht="33" customHeight="1" thickBot="1">
      <c r="A34" s="38"/>
      <c r="B34" s="3">
        <v>1</v>
      </c>
      <c r="C34" s="3"/>
      <c r="D34" s="30" t="s">
        <v>61</v>
      </c>
      <c r="E34" s="31"/>
      <c r="F34" s="3">
        <v>25</v>
      </c>
      <c r="G34" s="13">
        <v>0</v>
      </c>
      <c r="H34" s="13">
        <v>0</v>
      </c>
      <c r="I34" s="14">
        <v>0</v>
      </c>
      <c r="J34" s="15">
        <f t="shared" si="10"/>
        <v>0</v>
      </c>
      <c r="K34" s="15">
        <f t="shared" si="7"/>
        <v>0</v>
      </c>
      <c r="L34" s="16">
        <v>0</v>
      </c>
      <c r="M34" s="16">
        <v>0</v>
      </c>
      <c r="N34" s="1"/>
      <c r="O34" s="1"/>
      <c r="P34" s="1"/>
    </row>
    <row r="35" spans="1:16" ht="24" thickBot="1">
      <c r="A35" s="40"/>
      <c r="B35" s="3">
        <v>2</v>
      </c>
      <c r="C35" s="3"/>
      <c r="D35" s="30" t="s">
        <v>62</v>
      </c>
      <c r="E35" s="31"/>
      <c r="F35" s="3">
        <v>26</v>
      </c>
      <c r="G35" s="13">
        <v>0</v>
      </c>
      <c r="H35" s="13">
        <v>0</v>
      </c>
      <c r="I35" s="14">
        <v>0</v>
      </c>
      <c r="J35" s="15">
        <f t="shared" si="10"/>
        <v>0</v>
      </c>
      <c r="K35" s="15">
        <f t="shared" si="7"/>
        <v>0</v>
      </c>
      <c r="L35" s="16">
        <v>0</v>
      </c>
      <c r="M35" s="16">
        <v>0</v>
      </c>
      <c r="N35" s="1"/>
      <c r="O35" s="1"/>
      <c r="P35" s="1"/>
    </row>
    <row r="36" spans="1:16" ht="24" thickBot="1">
      <c r="A36" s="40"/>
      <c r="B36" s="3">
        <v>3</v>
      </c>
      <c r="C36" s="3"/>
      <c r="D36" s="30" t="s">
        <v>63</v>
      </c>
      <c r="E36" s="31"/>
      <c r="F36" s="3">
        <v>27</v>
      </c>
      <c r="G36" s="13">
        <v>0</v>
      </c>
      <c r="H36" s="13">
        <v>0</v>
      </c>
      <c r="I36" s="14">
        <v>0</v>
      </c>
      <c r="J36" s="15">
        <f t="shared" si="10"/>
        <v>0</v>
      </c>
      <c r="K36" s="15">
        <f t="shared" si="7"/>
        <v>0</v>
      </c>
      <c r="L36" s="16">
        <v>0</v>
      </c>
      <c r="M36" s="16">
        <v>0</v>
      </c>
      <c r="N36" s="1"/>
      <c r="O36" s="1"/>
      <c r="P36" s="1"/>
    </row>
    <row r="37" spans="1:16" ht="40.5" customHeight="1" thickBot="1">
      <c r="A37" s="40"/>
      <c r="B37" s="3">
        <v>4</v>
      </c>
      <c r="C37" s="3"/>
      <c r="D37" s="30" t="s">
        <v>64</v>
      </c>
      <c r="E37" s="31"/>
      <c r="F37" s="3">
        <v>28</v>
      </c>
      <c r="G37" s="13">
        <v>0</v>
      </c>
      <c r="H37" s="13">
        <v>0</v>
      </c>
      <c r="I37" s="14">
        <v>0</v>
      </c>
      <c r="J37" s="15">
        <f t="shared" si="10"/>
        <v>0</v>
      </c>
      <c r="K37" s="15">
        <f t="shared" si="7"/>
        <v>0</v>
      </c>
      <c r="L37" s="16">
        <v>0</v>
      </c>
      <c r="M37" s="16">
        <v>0</v>
      </c>
      <c r="N37" s="1"/>
      <c r="O37" s="1"/>
      <c r="P37" s="1"/>
    </row>
    <row r="38" spans="1:16" ht="24" thickBot="1">
      <c r="A38" s="40"/>
      <c r="B38" s="3">
        <v>5</v>
      </c>
      <c r="C38" s="3"/>
      <c r="D38" s="30" t="s">
        <v>65</v>
      </c>
      <c r="E38" s="31"/>
      <c r="F38" s="3">
        <v>29</v>
      </c>
      <c r="G38" s="13">
        <v>0</v>
      </c>
      <c r="H38" s="13">
        <v>0</v>
      </c>
      <c r="I38" s="14">
        <v>0</v>
      </c>
      <c r="J38" s="15">
        <f t="shared" si="10"/>
        <v>0</v>
      </c>
      <c r="K38" s="15">
        <f t="shared" si="7"/>
        <v>0</v>
      </c>
      <c r="L38" s="16">
        <v>0</v>
      </c>
      <c r="M38" s="16">
        <v>0</v>
      </c>
      <c r="N38" s="1"/>
      <c r="O38" s="1"/>
      <c r="P38" s="1"/>
    </row>
    <row r="39" spans="1:16" ht="42.75" customHeight="1" thickBot="1">
      <c r="A39" s="40"/>
      <c r="B39" s="3">
        <v>6</v>
      </c>
      <c r="C39" s="3"/>
      <c r="D39" s="30" t="s">
        <v>66</v>
      </c>
      <c r="E39" s="31"/>
      <c r="F39" s="3">
        <v>30</v>
      </c>
      <c r="G39" s="13">
        <v>0</v>
      </c>
      <c r="H39" s="13">
        <v>0</v>
      </c>
      <c r="I39" s="14">
        <v>0</v>
      </c>
      <c r="J39" s="15">
        <f t="shared" si="10"/>
        <v>0</v>
      </c>
      <c r="K39" s="15">
        <f t="shared" si="7"/>
        <v>0</v>
      </c>
      <c r="L39" s="16">
        <v>0</v>
      </c>
      <c r="M39" s="16">
        <v>0</v>
      </c>
      <c r="N39" s="1"/>
      <c r="O39" s="1"/>
      <c r="P39" s="1"/>
    </row>
    <row r="40" spans="1:16" ht="69" customHeight="1" thickBot="1">
      <c r="A40" s="40"/>
      <c r="B40" s="3">
        <v>7</v>
      </c>
      <c r="C40" s="3"/>
      <c r="D40" s="30" t="s">
        <v>67</v>
      </c>
      <c r="E40" s="31"/>
      <c r="F40" s="3">
        <v>31</v>
      </c>
      <c r="G40" s="13">
        <v>0</v>
      </c>
      <c r="H40" s="13">
        <v>0</v>
      </c>
      <c r="I40" s="14">
        <v>0</v>
      </c>
      <c r="J40" s="15">
        <f t="shared" si="10"/>
        <v>0</v>
      </c>
      <c r="K40" s="15">
        <f t="shared" si="7"/>
        <v>0</v>
      </c>
      <c r="L40" s="16">
        <v>0</v>
      </c>
      <c r="M40" s="16">
        <v>0</v>
      </c>
      <c r="N40" s="1"/>
      <c r="O40" s="1"/>
      <c r="P40" s="1"/>
    </row>
    <row r="41" spans="1:16" ht="86.25" customHeight="1" thickBot="1">
      <c r="A41" s="40"/>
      <c r="B41" s="3">
        <v>8</v>
      </c>
      <c r="C41" s="3"/>
      <c r="D41" s="30" t="s">
        <v>68</v>
      </c>
      <c r="E41" s="31"/>
      <c r="F41" s="3">
        <v>32</v>
      </c>
      <c r="G41" s="13">
        <v>0</v>
      </c>
      <c r="H41" s="13">
        <v>0</v>
      </c>
      <c r="I41" s="14">
        <v>0</v>
      </c>
      <c r="J41" s="15">
        <f t="shared" si="10"/>
        <v>0</v>
      </c>
      <c r="K41" s="15">
        <f t="shared" si="7"/>
        <v>0</v>
      </c>
      <c r="L41" s="16">
        <v>0</v>
      </c>
      <c r="M41" s="16">
        <v>0</v>
      </c>
      <c r="N41" s="1"/>
      <c r="O41" s="1"/>
      <c r="P41" s="1"/>
    </row>
    <row r="42" spans="1:16" ht="24" thickBot="1">
      <c r="A42" s="40"/>
      <c r="B42" s="3"/>
      <c r="C42" s="3" t="s">
        <v>3</v>
      </c>
      <c r="D42" s="30" t="s">
        <v>69</v>
      </c>
      <c r="E42" s="31"/>
      <c r="F42" s="3">
        <v>33</v>
      </c>
      <c r="G42" s="13">
        <v>0</v>
      </c>
      <c r="H42" s="13">
        <v>0</v>
      </c>
      <c r="I42" s="14">
        <v>0</v>
      </c>
      <c r="J42" s="15">
        <f t="shared" si="10"/>
        <v>0</v>
      </c>
      <c r="K42" s="15">
        <f t="shared" si="7"/>
        <v>0</v>
      </c>
      <c r="L42" s="16">
        <v>0</v>
      </c>
      <c r="M42" s="16">
        <v>0</v>
      </c>
      <c r="N42" s="1"/>
      <c r="O42" s="1"/>
      <c r="P42" s="1"/>
    </row>
    <row r="43" spans="1:16" ht="27.75" customHeight="1" thickBot="1">
      <c r="A43" s="40"/>
      <c r="B43" s="3"/>
      <c r="C43" s="3" t="s">
        <v>5</v>
      </c>
      <c r="D43" s="30" t="s">
        <v>70</v>
      </c>
      <c r="E43" s="31"/>
      <c r="F43" s="3" t="s">
        <v>71</v>
      </c>
      <c r="G43" s="13">
        <v>0</v>
      </c>
      <c r="H43" s="13">
        <v>0</v>
      </c>
      <c r="I43" s="14">
        <v>0</v>
      </c>
      <c r="J43" s="15">
        <f t="shared" si="10"/>
        <v>0</v>
      </c>
      <c r="K43" s="15">
        <f t="shared" si="7"/>
        <v>0</v>
      </c>
      <c r="L43" s="16">
        <v>0</v>
      </c>
      <c r="M43" s="16">
        <v>0</v>
      </c>
      <c r="N43" s="1"/>
      <c r="O43" s="1"/>
      <c r="P43" s="1"/>
    </row>
    <row r="44" spans="1:16" ht="27" customHeight="1" thickBot="1">
      <c r="A44" s="40"/>
      <c r="B44" s="3"/>
      <c r="C44" s="3" t="s">
        <v>21</v>
      </c>
      <c r="D44" s="30" t="s">
        <v>72</v>
      </c>
      <c r="E44" s="31"/>
      <c r="F44" s="3">
        <v>34</v>
      </c>
      <c r="G44" s="13">
        <v>0</v>
      </c>
      <c r="H44" s="13">
        <v>0</v>
      </c>
      <c r="I44" s="14">
        <v>0</v>
      </c>
      <c r="J44" s="15">
        <f t="shared" si="10"/>
        <v>0</v>
      </c>
      <c r="K44" s="15">
        <f t="shared" si="7"/>
        <v>0</v>
      </c>
      <c r="L44" s="16">
        <v>0</v>
      </c>
      <c r="M44" s="16">
        <v>0</v>
      </c>
      <c r="N44" s="1"/>
      <c r="O44" s="1"/>
      <c r="P44" s="1"/>
    </row>
    <row r="45" spans="1:16" ht="51" customHeight="1" thickBot="1">
      <c r="A45" s="39"/>
      <c r="B45" s="3">
        <v>9</v>
      </c>
      <c r="C45" s="3"/>
      <c r="D45" s="30" t="s">
        <v>73</v>
      </c>
      <c r="E45" s="31"/>
      <c r="F45" s="3">
        <v>35</v>
      </c>
      <c r="G45" s="13">
        <v>0</v>
      </c>
      <c r="H45" s="13">
        <v>0</v>
      </c>
      <c r="I45" s="14">
        <v>0</v>
      </c>
      <c r="J45" s="15">
        <f t="shared" si="10"/>
        <v>0</v>
      </c>
      <c r="K45" s="15">
        <f t="shared" si="7"/>
        <v>0</v>
      </c>
      <c r="L45" s="16">
        <v>0</v>
      </c>
      <c r="M45" s="16">
        <v>0</v>
      </c>
      <c r="N45" s="1"/>
      <c r="O45" s="1"/>
      <c r="P45" s="1"/>
    </row>
    <row r="46" spans="1:16" ht="24" thickBot="1">
      <c r="A46" s="3" t="s">
        <v>74</v>
      </c>
      <c r="B46" s="3"/>
      <c r="C46" s="3"/>
      <c r="D46" s="30" t="s">
        <v>75</v>
      </c>
      <c r="E46" s="31"/>
      <c r="F46" s="3">
        <v>36</v>
      </c>
      <c r="G46" s="13">
        <v>0</v>
      </c>
      <c r="H46" s="13">
        <v>0</v>
      </c>
      <c r="I46" s="14">
        <v>0</v>
      </c>
      <c r="J46" s="15">
        <f t="shared" si="10"/>
        <v>0</v>
      </c>
      <c r="K46" s="15">
        <f t="shared" si="7"/>
        <v>0</v>
      </c>
      <c r="L46" s="16">
        <v>0</v>
      </c>
      <c r="M46" s="16">
        <v>0</v>
      </c>
      <c r="N46" s="1"/>
      <c r="O46" s="1"/>
      <c r="P46" s="1"/>
    </row>
    <row r="47" spans="1:16" ht="24.75" customHeight="1" thickBot="1">
      <c r="A47" s="3" t="s">
        <v>76</v>
      </c>
      <c r="B47" s="3"/>
      <c r="C47" s="3"/>
      <c r="D47" s="30" t="s">
        <v>77</v>
      </c>
      <c r="E47" s="31"/>
      <c r="F47" s="3">
        <v>37</v>
      </c>
      <c r="G47" s="13">
        <v>0</v>
      </c>
      <c r="H47" s="13">
        <v>0</v>
      </c>
      <c r="I47" s="14">
        <v>0</v>
      </c>
      <c r="J47" s="15">
        <f t="shared" si="10"/>
        <v>0</v>
      </c>
      <c r="K47" s="15">
        <f t="shared" si="7"/>
        <v>0</v>
      </c>
      <c r="L47" s="16">
        <v>0</v>
      </c>
      <c r="M47" s="16">
        <v>0</v>
      </c>
      <c r="N47" s="1"/>
      <c r="O47" s="1"/>
      <c r="P47" s="1"/>
    </row>
    <row r="48" spans="1:16" ht="27.75" customHeight="1" thickBot="1">
      <c r="A48" s="38"/>
      <c r="B48" s="38"/>
      <c r="C48" s="3" t="s">
        <v>3</v>
      </c>
      <c r="D48" s="30" t="s">
        <v>78</v>
      </c>
      <c r="E48" s="31"/>
      <c r="F48" s="3">
        <v>38</v>
      </c>
      <c r="G48" s="13">
        <v>0</v>
      </c>
      <c r="H48" s="13">
        <v>0</v>
      </c>
      <c r="I48" s="14">
        <v>0</v>
      </c>
      <c r="J48" s="15">
        <f t="shared" si="10"/>
        <v>0</v>
      </c>
      <c r="K48" s="15">
        <f t="shared" si="7"/>
        <v>0</v>
      </c>
      <c r="L48" s="16">
        <v>0</v>
      </c>
      <c r="M48" s="16">
        <v>0</v>
      </c>
      <c r="N48" s="1"/>
      <c r="O48" s="1"/>
      <c r="P48" s="1"/>
    </row>
    <row r="49" spans="1:16" ht="29.25" customHeight="1" thickBot="1">
      <c r="A49" s="40"/>
      <c r="B49" s="40"/>
      <c r="C49" s="3" t="s">
        <v>5</v>
      </c>
      <c r="D49" s="30" t="s">
        <v>79</v>
      </c>
      <c r="E49" s="31"/>
      <c r="F49" s="3">
        <v>39</v>
      </c>
      <c r="G49" s="13">
        <v>0</v>
      </c>
      <c r="H49" s="13">
        <v>0</v>
      </c>
      <c r="I49" s="14">
        <v>0</v>
      </c>
      <c r="J49" s="15">
        <f t="shared" si="10"/>
        <v>0</v>
      </c>
      <c r="K49" s="15">
        <f t="shared" si="7"/>
        <v>0</v>
      </c>
      <c r="L49" s="16">
        <v>0</v>
      </c>
      <c r="M49" s="16">
        <v>0</v>
      </c>
      <c r="N49" s="1"/>
      <c r="O49" s="1"/>
      <c r="P49" s="1"/>
    </row>
    <row r="50" spans="1:16" ht="24" thickBot="1">
      <c r="A50" s="40"/>
      <c r="B50" s="40"/>
      <c r="C50" s="3" t="s">
        <v>21</v>
      </c>
      <c r="D50" s="30" t="s">
        <v>80</v>
      </c>
      <c r="E50" s="31"/>
      <c r="F50" s="3">
        <v>40</v>
      </c>
      <c r="G50" s="13">
        <v>0</v>
      </c>
      <c r="H50" s="13">
        <v>0</v>
      </c>
      <c r="I50" s="14">
        <v>0</v>
      </c>
      <c r="J50" s="15">
        <f t="shared" si="10"/>
        <v>0</v>
      </c>
      <c r="K50" s="15">
        <f t="shared" si="7"/>
        <v>0</v>
      </c>
      <c r="L50" s="16">
        <v>0</v>
      </c>
      <c r="M50" s="16">
        <v>0</v>
      </c>
      <c r="N50" s="1"/>
      <c r="O50" s="1"/>
      <c r="P50" s="1"/>
    </row>
    <row r="51" spans="1:16" ht="24" thickBot="1">
      <c r="A51" s="40"/>
      <c r="B51" s="40"/>
      <c r="C51" s="3" t="s">
        <v>22</v>
      </c>
      <c r="D51" s="30" t="s">
        <v>81</v>
      </c>
      <c r="E51" s="31"/>
      <c r="F51" s="3">
        <v>41</v>
      </c>
      <c r="G51" s="13">
        <v>0</v>
      </c>
      <c r="H51" s="13">
        <v>0</v>
      </c>
      <c r="I51" s="14">
        <v>0</v>
      </c>
      <c r="J51" s="15">
        <f t="shared" si="10"/>
        <v>0</v>
      </c>
      <c r="K51" s="15">
        <f t="shared" si="7"/>
        <v>0</v>
      </c>
      <c r="L51" s="16">
        <v>0</v>
      </c>
      <c r="M51" s="16">
        <v>0</v>
      </c>
      <c r="N51" s="1"/>
      <c r="O51" s="1"/>
      <c r="P51" s="1"/>
    </row>
    <row r="52" spans="1:16" ht="24" thickBot="1">
      <c r="A52" s="39"/>
      <c r="B52" s="39"/>
      <c r="C52" s="3" t="s">
        <v>23</v>
      </c>
      <c r="D52" s="30" t="s">
        <v>24</v>
      </c>
      <c r="E52" s="31"/>
      <c r="F52" s="3">
        <v>42</v>
      </c>
      <c r="G52" s="13">
        <v>0</v>
      </c>
      <c r="H52" s="13">
        <v>0</v>
      </c>
      <c r="I52" s="14">
        <v>0</v>
      </c>
      <c r="J52" s="15">
        <f t="shared" si="10"/>
        <v>0</v>
      </c>
      <c r="K52" s="15">
        <f t="shared" si="7"/>
        <v>0</v>
      </c>
      <c r="L52" s="16">
        <v>0</v>
      </c>
      <c r="M52" s="16">
        <v>0</v>
      </c>
      <c r="N52" s="1"/>
      <c r="O52" s="1"/>
      <c r="P52" s="1"/>
    </row>
    <row r="53" spans="1:16" ht="36" customHeight="1" thickBot="1">
      <c r="A53" s="3" t="s">
        <v>82</v>
      </c>
      <c r="B53" s="3"/>
      <c r="C53" s="3"/>
      <c r="D53" s="30" t="s">
        <v>83</v>
      </c>
      <c r="E53" s="31"/>
      <c r="F53" s="3">
        <v>43</v>
      </c>
      <c r="G53" s="13">
        <v>5603</v>
      </c>
      <c r="H53" s="13">
        <v>5603</v>
      </c>
      <c r="I53" s="14">
        <f t="shared" si="0"/>
        <v>100</v>
      </c>
      <c r="J53" s="15">
        <v>2887</v>
      </c>
      <c r="K53" s="15">
        <v>2687</v>
      </c>
      <c r="L53" s="16">
        <v>0</v>
      </c>
      <c r="M53" s="16">
        <v>0</v>
      </c>
      <c r="N53" s="1"/>
      <c r="O53" s="1"/>
      <c r="P53" s="1"/>
    </row>
    <row r="54" spans="1:16" ht="24" thickBot="1">
      <c r="A54" s="38"/>
      <c r="B54" s="3">
        <v>1</v>
      </c>
      <c r="C54" s="3"/>
      <c r="D54" s="30" t="s">
        <v>84</v>
      </c>
      <c r="E54" s="31"/>
      <c r="F54" s="3">
        <v>44</v>
      </c>
      <c r="G54" s="13">
        <v>0</v>
      </c>
      <c r="H54" s="13">
        <v>0</v>
      </c>
      <c r="I54" s="14">
        <v>0</v>
      </c>
      <c r="J54" s="15">
        <f>G54*1.005</f>
        <v>0</v>
      </c>
      <c r="K54" s="15">
        <f t="shared" si="7"/>
        <v>0</v>
      </c>
      <c r="L54" s="16">
        <v>0</v>
      </c>
      <c r="M54" s="16">
        <v>0</v>
      </c>
      <c r="N54" s="1"/>
      <c r="O54" s="1"/>
      <c r="P54" s="1"/>
    </row>
    <row r="55" spans="1:16" ht="44.25" customHeight="1" thickBot="1">
      <c r="A55" s="39"/>
      <c r="B55" s="3"/>
      <c r="C55" s="3"/>
      <c r="D55" s="4"/>
      <c r="E55" s="4" t="s">
        <v>85</v>
      </c>
      <c r="F55" s="3">
        <v>45</v>
      </c>
      <c r="G55" s="13">
        <v>0</v>
      </c>
      <c r="H55" s="13">
        <v>0</v>
      </c>
      <c r="I55" s="14">
        <v>0</v>
      </c>
      <c r="J55" s="15"/>
      <c r="K55" s="15">
        <f t="shared" si="7"/>
        <v>0</v>
      </c>
      <c r="L55" s="16">
        <v>0</v>
      </c>
      <c r="M55" s="16">
        <v>0</v>
      </c>
      <c r="N55" s="1"/>
      <c r="O55" s="1"/>
      <c r="P55" s="1"/>
    </row>
    <row r="56" spans="1:16" ht="24" thickBot="1">
      <c r="A56" s="3" t="s">
        <v>86</v>
      </c>
      <c r="B56" s="3"/>
      <c r="C56" s="3"/>
      <c r="D56" s="30" t="s">
        <v>87</v>
      </c>
      <c r="E56" s="31"/>
      <c r="F56" s="3">
        <v>46</v>
      </c>
      <c r="G56" s="13">
        <v>5603</v>
      </c>
      <c r="H56" s="13">
        <v>5603</v>
      </c>
      <c r="I56" s="14">
        <f t="shared" si="0"/>
        <v>100</v>
      </c>
      <c r="J56" s="15">
        <v>2887</v>
      </c>
      <c r="K56" s="15">
        <v>2687</v>
      </c>
      <c r="L56" s="16">
        <v>0</v>
      </c>
      <c r="M56" s="16" t="s">
        <v>98</v>
      </c>
      <c r="N56" s="1"/>
      <c r="O56" s="1"/>
      <c r="P56" s="1"/>
    </row>
    <row r="57" spans="1:16" ht="24" thickBot="1">
      <c r="A57" s="3" t="s">
        <v>33</v>
      </c>
      <c r="B57" s="3"/>
      <c r="C57" s="3"/>
      <c r="D57" s="30" t="s">
        <v>25</v>
      </c>
      <c r="E57" s="31"/>
      <c r="F57" s="3">
        <v>47</v>
      </c>
      <c r="G57" s="13">
        <v>0</v>
      </c>
      <c r="H57" s="13">
        <v>0</v>
      </c>
      <c r="I57" s="14">
        <v>0</v>
      </c>
      <c r="J57" s="15">
        <f>G57*1.005</f>
        <v>0</v>
      </c>
      <c r="K57" s="15">
        <f t="shared" si="7"/>
        <v>0</v>
      </c>
      <c r="L57" s="16">
        <v>0</v>
      </c>
      <c r="M57" s="16">
        <v>0</v>
      </c>
      <c r="N57" s="1"/>
      <c r="O57" s="1"/>
      <c r="P57" s="1"/>
    </row>
    <row r="58" spans="1:16" ht="24" thickBot="1">
      <c r="A58" s="38"/>
      <c r="B58" s="3">
        <v>1</v>
      </c>
      <c r="C58" s="3"/>
      <c r="D58" s="30" t="s">
        <v>26</v>
      </c>
      <c r="E58" s="31"/>
      <c r="F58" s="3">
        <v>48</v>
      </c>
      <c r="G58" s="13">
        <v>760</v>
      </c>
      <c r="H58" s="13">
        <v>760</v>
      </c>
      <c r="I58" s="14">
        <f t="shared" si="0"/>
        <v>100</v>
      </c>
      <c r="J58" s="15">
        <v>760</v>
      </c>
      <c r="K58" s="15">
        <v>760</v>
      </c>
      <c r="L58" s="16">
        <f>J58/G58*100</f>
        <v>100</v>
      </c>
      <c r="M58" s="16">
        <f t="shared" si="2"/>
        <v>100</v>
      </c>
      <c r="N58" s="1"/>
      <c r="O58" s="1"/>
      <c r="P58" s="1"/>
    </row>
    <row r="59" spans="1:16" ht="24" thickBot="1">
      <c r="A59" s="40"/>
      <c r="B59" s="3">
        <v>2</v>
      </c>
      <c r="C59" s="3"/>
      <c r="D59" s="30" t="s">
        <v>88</v>
      </c>
      <c r="E59" s="31"/>
      <c r="F59" s="3">
        <v>49</v>
      </c>
      <c r="G59" s="13">
        <v>725</v>
      </c>
      <c r="H59" s="13">
        <v>725</v>
      </c>
      <c r="I59" s="14">
        <f t="shared" si="0"/>
        <v>100</v>
      </c>
      <c r="J59" s="15">
        <v>740</v>
      </c>
      <c r="K59" s="15">
        <v>740</v>
      </c>
      <c r="L59" s="16">
        <f>J59/G59*100</f>
        <v>102.06896551724138</v>
      </c>
      <c r="M59" s="16">
        <f t="shared" si="2"/>
        <v>100</v>
      </c>
      <c r="N59" s="1"/>
      <c r="O59" s="1"/>
      <c r="P59" s="1"/>
    </row>
    <row r="60" spans="1:16" ht="45" customHeight="1" thickBot="1">
      <c r="A60" s="40"/>
      <c r="B60" s="3">
        <v>3</v>
      </c>
      <c r="C60" s="3"/>
      <c r="D60" s="30" t="s">
        <v>89</v>
      </c>
      <c r="E60" s="31"/>
      <c r="F60" s="3">
        <v>50</v>
      </c>
      <c r="G60" s="13">
        <v>2875</v>
      </c>
      <c r="H60" s="13">
        <v>2875</v>
      </c>
      <c r="I60" s="14">
        <f t="shared" si="0"/>
        <v>100</v>
      </c>
      <c r="J60" s="15">
        <v>2920</v>
      </c>
      <c r="K60" s="15">
        <v>3008</v>
      </c>
      <c r="L60" s="16">
        <f>J60/G60*100</f>
        <v>101.56521739130436</v>
      </c>
      <c r="M60" s="16">
        <f t="shared" si="2"/>
        <v>103.01369863013699</v>
      </c>
      <c r="N60" s="1"/>
      <c r="O60" s="1"/>
      <c r="P60" s="1"/>
    </row>
    <row r="61" spans="1:16" ht="61.5" customHeight="1" thickBot="1">
      <c r="A61" s="40"/>
      <c r="B61" s="3">
        <v>4</v>
      </c>
      <c r="C61" s="3"/>
      <c r="D61" s="30" t="s">
        <v>90</v>
      </c>
      <c r="E61" s="31"/>
      <c r="F61" s="3">
        <v>51</v>
      </c>
      <c r="G61" s="13">
        <v>0</v>
      </c>
      <c r="H61" s="13">
        <v>0</v>
      </c>
      <c r="I61" s="14">
        <v>0</v>
      </c>
      <c r="J61" s="15">
        <v>0</v>
      </c>
      <c r="K61" s="15">
        <f t="shared" si="7"/>
        <v>0</v>
      </c>
      <c r="L61" s="16"/>
      <c r="M61" s="16">
        <v>0</v>
      </c>
      <c r="N61" s="1"/>
      <c r="O61" s="1"/>
      <c r="P61" s="1"/>
    </row>
    <row r="62" spans="1:16" ht="38.25" customHeight="1" thickBot="1">
      <c r="A62" s="40"/>
      <c r="B62" s="3">
        <v>5</v>
      </c>
      <c r="C62" s="3"/>
      <c r="D62" s="30" t="s">
        <v>91</v>
      </c>
      <c r="E62" s="31"/>
      <c r="F62" s="3">
        <v>52</v>
      </c>
      <c r="G62" s="16">
        <f t="shared" ref="G62:H62" si="11">G11/G59</f>
        <v>71.183448275862062</v>
      </c>
      <c r="H62" s="16">
        <f t="shared" si="11"/>
        <v>76.248275862068965</v>
      </c>
      <c r="I62" s="14">
        <f t="shared" si="0"/>
        <v>107.11517594171447</v>
      </c>
      <c r="J62" s="15">
        <v>63</v>
      </c>
      <c r="K62" s="15">
        <v>65</v>
      </c>
      <c r="L62" s="16">
        <f>J62/G62*100</f>
        <v>88.503720353433579</v>
      </c>
      <c r="M62" s="16">
        <f t="shared" si="2"/>
        <v>103.17460317460319</v>
      </c>
      <c r="N62" s="1"/>
      <c r="O62" s="1"/>
      <c r="P62" s="1"/>
    </row>
    <row r="63" spans="1:16" ht="39.75" customHeight="1" thickBot="1">
      <c r="A63" s="40"/>
      <c r="B63" s="3">
        <v>6</v>
      </c>
      <c r="C63" s="3"/>
      <c r="D63" s="30" t="s">
        <v>27</v>
      </c>
      <c r="E63" s="31"/>
      <c r="F63" s="3">
        <v>53</v>
      </c>
      <c r="G63" s="13">
        <v>0</v>
      </c>
      <c r="H63" s="13">
        <v>0</v>
      </c>
      <c r="I63" s="14">
        <v>0</v>
      </c>
      <c r="J63" s="15">
        <f>G63*1.005</f>
        <v>0</v>
      </c>
      <c r="K63" s="15">
        <f t="shared" si="7"/>
        <v>0</v>
      </c>
      <c r="L63" s="16">
        <v>0</v>
      </c>
      <c r="M63" s="16">
        <v>0</v>
      </c>
      <c r="N63" s="1"/>
      <c r="O63" s="1"/>
      <c r="P63" s="1"/>
    </row>
    <row r="64" spans="1:16" ht="39" customHeight="1" thickBot="1">
      <c r="A64" s="40"/>
      <c r="B64" s="3">
        <v>7</v>
      </c>
      <c r="C64" s="3"/>
      <c r="D64" s="30" t="s">
        <v>92</v>
      </c>
      <c r="E64" s="31"/>
      <c r="F64" s="3">
        <v>54</v>
      </c>
      <c r="G64" s="13">
        <v>0</v>
      </c>
      <c r="H64" s="13">
        <v>0</v>
      </c>
      <c r="I64" s="14">
        <v>0</v>
      </c>
      <c r="J64" s="15">
        <f>G64*1.005</f>
        <v>0</v>
      </c>
      <c r="K64" s="15">
        <f t="shared" si="7"/>
        <v>0</v>
      </c>
      <c r="L64" s="16">
        <v>0</v>
      </c>
      <c r="M64" s="16">
        <v>0</v>
      </c>
      <c r="N64" s="1"/>
      <c r="O64" s="1"/>
      <c r="P64" s="1"/>
    </row>
    <row r="65" spans="1:16" ht="28.5" customHeight="1" thickBot="1">
      <c r="A65" s="40"/>
      <c r="B65" s="3">
        <v>8</v>
      </c>
      <c r="C65" s="3"/>
      <c r="D65" s="30" t="s">
        <v>93</v>
      </c>
      <c r="E65" s="31"/>
      <c r="F65" s="3">
        <v>55</v>
      </c>
      <c r="G65" s="15">
        <f>(G16/G10)*1000</f>
        <v>964.01720663463027</v>
      </c>
      <c r="H65" s="15">
        <f>(H16/H10)*1000</f>
        <v>980.10130246020253</v>
      </c>
      <c r="I65" s="14">
        <f t="shared" si="0"/>
        <v>101.66844489028588</v>
      </c>
      <c r="J65" s="15">
        <v>960</v>
      </c>
      <c r="K65" s="15">
        <v>988</v>
      </c>
      <c r="L65" s="16">
        <f>J65/G65*100</f>
        <v>99.583284758095317</v>
      </c>
      <c r="M65" s="16">
        <v>102</v>
      </c>
      <c r="N65" s="1"/>
      <c r="O65" s="1"/>
      <c r="P65" s="1"/>
    </row>
    <row r="66" spans="1:16" ht="24" thickBot="1">
      <c r="A66" s="40"/>
      <c r="B66" s="3">
        <v>9</v>
      </c>
      <c r="C66" s="3"/>
      <c r="D66" s="30" t="s">
        <v>28</v>
      </c>
      <c r="E66" s="31"/>
      <c r="F66" s="3">
        <v>56</v>
      </c>
      <c r="G66" s="13">
        <v>4200</v>
      </c>
      <c r="H66" s="13">
        <v>4200</v>
      </c>
      <c r="I66" s="14">
        <f t="shared" si="0"/>
        <v>100</v>
      </c>
      <c r="J66" s="15">
        <v>4000</v>
      </c>
      <c r="K66" s="15">
        <v>3900</v>
      </c>
      <c r="L66" s="16">
        <f>J66/G66*100</f>
        <v>95.238095238095227</v>
      </c>
      <c r="M66" s="16">
        <f t="shared" si="2"/>
        <v>97.5</v>
      </c>
      <c r="N66" s="1"/>
      <c r="O66" s="1"/>
      <c r="P66" s="1"/>
    </row>
    <row r="67" spans="1:16" ht="24" customHeight="1" thickBot="1">
      <c r="A67" s="39"/>
      <c r="B67" s="5">
        <v>10</v>
      </c>
      <c r="C67" s="5"/>
      <c r="D67" s="41" t="s">
        <v>94</v>
      </c>
      <c r="E67" s="42"/>
      <c r="F67" s="5">
        <v>57</v>
      </c>
      <c r="G67" s="13">
        <v>60</v>
      </c>
      <c r="H67" s="13">
        <v>60</v>
      </c>
      <c r="I67" s="14">
        <f t="shared" si="0"/>
        <v>100</v>
      </c>
      <c r="J67" s="15">
        <v>55</v>
      </c>
      <c r="K67" s="15">
        <v>50</v>
      </c>
      <c r="L67" s="16">
        <v>92</v>
      </c>
      <c r="M67" s="16">
        <v>91</v>
      </c>
      <c r="N67" s="1"/>
      <c r="O67" s="1"/>
      <c r="P67" s="1"/>
    </row>
    <row r="68" spans="1:16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1">
      <c r="A69" s="6" t="s">
        <v>95</v>
      </c>
      <c r="B69" s="1"/>
      <c r="C69" s="1"/>
      <c r="D69" s="1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1">
      <c r="A70" s="6" t="s">
        <v>96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8.5">
      <c r="A71" s="43" t="s">
        <v>105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9"/>
      <c r="O71" s="1"/>
      <c r="P71" s="1"/>
    </row>
    <row r="72" spans="1:16" ht="28.5">
      <c r="A72" s="43" t="s">
        <v>106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9"/>
      <c r="O72" s="1"/>
      <c r="P72" s="1"/>
    </row>
    <row r="73" spans="1:16" ht="21">
      <c r="A73" s="1"/>
      <c r="B73" s="1"/>
      <c r="C73" s="1"/>
      <c r="D73" s="1"/>
      <c r="E73" s="1"/>
      <c r="F73" s="7"/>
      <c r="G73" s="9"/>
      <c r="H73" s="9"/>
      <c r="I73" s="9"/>
      <c r="J73" s="7"/>
      <c r="K73" s="8"/>
      <c r="L73" s="9"/>
      <c r="M73" s="9"/>
      <c r="N73" s="1"/>
      <c r="O73" s="1"/>
      <c r="P73" s="1"/>
    </row>
  </sheetData>
  <mergeCells count="73">
    <mergeCell ref="A71:M71"/>
    <mergeCell ref="A72:M72"/>
    <mergeCell ref="A5:M5"/>
    <mergeCell ref="H3:M3"/>
    <mergeCell ref="H2:M2"/>
    <mergeCell ref="D67:E67"/>
    <mergeCell ref="D53:E53"/>
    <mergeCell ref="A54:A55"/>
    <mergeCell ref="D54:E54"/>
    <mergeCell ref="D56:E56"/>
    <mergeCell ref="D57:E57"/>
    <mergeCell ref="A58:A6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47:E47"/>
    <mergeCell ref="A48:A52"/>
    <mergeCell ref="B48:B52"/>
    <mergeCell ref="D48:E48"/>
    <mergeCell ref="D49:E49"/>
    <mergeCell ref="D50:E50"/>
    <mergeCell ref="D51:E51"/>
    <mergeCell ref="D52:E52"/>
    <mergeCell ref="A34:A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46:E46"/>
    <mergeCell ref="D32:E32"/>
    <mergeCell ref="D33:E33"/>
    <mergeCell ref="D17:E17"/>
    <mergeCell ref="B18:B28"/>
    <mergeCell ref="D18:E18"/>
    <mergeCell ref="D19:E19"/>
    <mergeCell ref="C20:C27"/>
    <mergeCell ref="D20:E20"/>
    <mergeCell ref="D28:E28"/>
    <mergeCell ref="K7:K8"/>
    <mergeCell ref="L7:M7"/>
    <mergeCell ref="B9:C9"/>
    <mergeCell ref="D9:E9"/>
    <mergeCell ref="D31:E31"/>
    <mergeCell ref="D10:E10"/>
    <mergeCell ref="A7:C8"/>
    <mergeCell ref="D7:E8"/>
    <mergeCell ref="F7:F8"/>
    <mergeCell ref="J7:J8"/>
    <mergeCell ref="A11:A15"/>
    <mergeCell ref="D11:E11"/>
    <mergeCell ref="D14:E14"/>
    <mergeCell ref="D15:E15"/>
    <mergeCell ref="D16:E16"/>
    <mergeCell ref="A17:A30"/>
    <mergeCell ref="A1:P1"/>
    <mergeCell ref="A3:F3"/>
    <mergeCell ref="A6:C6"/>
  </mergeCells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 2018 rectif.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 </cp:lastModifiedBy>
  <cp:lastPrinted>2018-12-20T06:56:25Z</cp:lastPrinted>
  <dcterms:created xsi:type="dcterms:W3CDTF">2017-12-28T08:09:43Z</dcterms:created>
  <dcterms:modified xsi:type="dcterms:W3CDTF">2018-12-20T07:09:54Z</dcterms:modified>
</cp:coreProperties>
</file>